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חברה כלכלית\נתנאל\תקציב החברה\"/>
    </mc:Choice>
  </mc:AlternateContent>
  <bookViews>
    <workbookView xWindow="0" yWindow="0" windowWidth="28800" windowHeight="12480"/>
  </bookViews>
  <sheets>
    <sheet name="גיליון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H15" i="1"/>
  <c r="F15" i="1"/>
  <c r="I15" i="1" s="1"/>
  <c r="J15" i="1" s="1"/>
  <c r="D15" i="1"/>
  <c r="I14" i="1"/>
  <c r="H14" i="1"/>
  <c r="J14" i="1" s="1"/>
  <c r="F14" i="1"/>
  <c r="E14" i="1"/>
  <c r="G14" i="1" s="1"/>
  <c r="D14" i="1"/>
  <c r="I13" i="1"/>
  <c r="H13" i="1"/>
  <c r="J13" i="1" s="1"/>
  <c r="G13" i="1"/>
  <c r="F13" i="1"/>
  <c r="D13" i="1"/>
  <c r="I12" i="1"/>
  <c r="J12" i="1" s="1"/>
  <c r="H12" i="1"/>
  <c r="F12" i="1"/>
  <c r="G12" i="1" s="1"/>
  <c r="D12" i="1"/>
  <c r="I11" i="1"/>
  <c r="H11" i="1"/>
  <c r="J11" i="1" s="1"/>
  <c r="G11" i="1"/>
  <c r="F11" i="1"/>
  <c r="E11" i="1"/>
  <c r="D11" i="1"/>
  <c r="H10" i="1"/>
  <c r="F10" i="1"/>
  <c r="I10" i="1" s="1"/>
  <c r="J10" i="1" s="1"/>
  <c r="E10" i="1"/>
  <c r="D10" i="1"/>
  <c r="I9" i="1"/>
  <c r="F9" i="1"/>
  <c r="E9" i="1"/>
  <c r="H9" i="1" s="1"/>
  <c r="J9" i="1" s="1"/>
  <c r="D9" i="1"/>
  <c r="I8" i="1"/>
  <c r="H8" i="1"/>
  <c r="J8" i="1" s="1"/>
  <c r="F8" i="1"/>
  <c r="E8" i="1"/>
  <c r="G8" i="1" s="1"/>
  <c r="D8" i="1"/>
  <c r="I7" i="1"/>
  <c r="H7" i="1"/>
  <c r="J7" i="1" s="1"/>
  <c r="G7" i="1"/>
  <c r="F7" i="1"/>
  <c r="E7" i="1"/>
  <c r="D7" i="1"/>
  <c r="H6" i="1"/>
  <c r="H17" i="1" s="1"/>
  <c r="F6" i="1"/>
  <c r="I6" i="1" s="1"/>
  <c r="E6" i="1"/>
  <c r="D6" i="1"/>
  <c r="D17" i="1" s="1"/>
  <c r="I17" i="1" l="1"/>
  <c r="J6" i="1"/>
  <c r="J17" i="1" s="1"/>
  <c r="E17" i="1"/>
  <c r="G15" i="1"/>
  <c r="F17" i="1"/>
  <c r="G6" i="1"/>
  <c r="G17" i="1" s="1"/>
  <c r="G10" i="1"/>
  <c r="G9" i="1"/>
</calcChain>
</file>

<file path=xl/sharedStrings.xml><?xml version="1.0" encoding="utf-8"?>
<sst xmlns="http://schemas.openxmlformats.org/spreadsheetml/2006/main" count="23" uniqueCount="17">
  <si>
    <t>החברה הכלכלית לפיתוח עפולה תקציב 2024</t>
  </si>
  <si>
    <t xml:space="preserve">סעיף / מגזר פעילות </t>
  </si>
  <si>
    <t>הפרש 2024&lt;&gt;2023</t>
  </si>
  <si>
    <t>סה"כ הכנסות</t>
  </si>
  <si>
    <t>סה"כ הוצאות</t>
  </si>
  <si>
    <t>רווח (הפסד)</t>
  </si>
  <si>
    <t>קאנטרי קלאב</t>
  </si>
  <si>
    <t>מזנונים</t>
  </si>
  <si>
    <t>מרכז חדשנות חממה טכנולוגית</t>
  </si>
  <si>
    <t>הכנסות מדמי שכירות וזכיונות</t>
  </si>
  <si>
    <t>שוק חדש</t>
  </si>
  <si>
    <t>ניהול פרויקטים</t>
  </si>
  <si>
    <t>פארק הרכבת</t>
  </si>
  <si>
    <t>הוצאות מימון</t>
  </si>
  <si>
    <t>העסקת עובדים (הנדסה)</t>
  </si>
  <si>
    <t>הנהלה + משרדים + כלליות</t>
  </si>
  <si>
    <t>סה"כ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</si>
</sst>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(#,##0\)_ ;_ * &quot;-&quot;??_ ;_ @_ "/>
  </numFmts>
  <fonts count="2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/>
    <xf numFmtId="3" fontId="0" fillId="0" borderId="12" xfId="0" applyNumberFormat="1" applyBorder="1"/>
    <xf numFmtId="164" fontId="0" fillId="0" borderId="12" xfId="0" applyNumberFormat="1" applyBorder="1"/>
    <xf numFmtId="0" fontId="1" fillId="4" borderId="12" xfId="0" applyFont="1" applyFill="1" applyBorder="1"/>
    <xf numFmtId="164" fontId="0" fillId="4" borderId="12" xfId="0" applyNumberFormat="1" applyFill="1" applyBorder="1"/>
    <xf numFmtId="3" fontId="0" fillId="4" borderId="12" xfId="0" applyNumberFormat="1" applyFill="1" applyBorder="1"/>
    <xf numFmtId="164" fontId="1" fillId="3" borderId="12" xfId="0" applyNumberFormat="1" applyFont="1" applyFill="1" applyBorder="1"/>
    <xf numFmtId="164" fontId="1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14;&#1511;&#1510;&#1497;&#1489;%202024%20-%20&#1502;&#1508;&#1493;&#1512;&#14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"/>
      <sheetName val="קאנטרי"/>
      <sheetName val="מזנונים"/>
      <sheetName val="חדשנות"/>
      <sheetName val="שכירויות"/>
      <sheetName val="שוק"/>
      <sheetName val="הנדסה ותפעול"/>
      <sheetName val="ניהול פרוייקטים"/>
      <sheetName val="פארק"/>
      <sheetName val="הנהלה"/>
    </sheetNames>
    <sheetDataSet>
      <sheetData sheetId="0"/>
      <sheetData sheetId="1">
        <row r="13">
          <cell r="D13">
            <v>5525989</v>
          </cell>
        </row>
        <row r="30">
          <cell r="D30">
            <v>5614287.6727272738</v>
          </cell>
        </row>
      </sheetData>
      <sheetData sheetId="2">
        <row r="16">
          <cell r="D16">
            <v>649607.6</v>
          </cell>
        </row>
        <row r="29">
          <cell r="D29">
            <v>551242.18181818188</v>
          </cell>
        </row>
      </sheetData>
      <sheetData sheetId="3">
        <row r="7">
          <cell r="D7">
            <v>494100</v>
          </cell>
        </row>
        <row r="15">
          <cell r="D15">
            <v>28530</v>
          </cell>
        </row>
      </sheetData>
      <sheetData sheetId="4">
        <row r="10">
          <cell r="E10">
            <v>1611444.7272727271</v>
          </cell>
        </row>
        <row r="19">
          <cell r="E19">
            <v>367186.10909090907</v>
          </cell>
        </row>
      </sheetData>
      <sheetData sheetId="5">
        <row r="8">
          <cell r="E8">
            <v>193158.54545454544</v>
          </cell>
        </row>
        <row r="17">
          <cell r="E17">
            <v>496735.19999999995</v>
          </cell>
        </row>
      </sheetData>
      <sheetData sheetId="6">
        <row r="11">
          <cell r="F11">
            <v>139198.20000000001</v>
          </cell>
        </row>
        <row r="18">
          <cell r="F18">
            <v>119494.8</v>
          </cell>
        </row>
      </sheetData>
      <sheetData sheetId="7">
        <row r="14">
          <cell r="F14">
            <v>3550959.0909090908</v>
          </cell>
        </row>
        <row r="23">
          <cell r="F23">
            <v>1298631.9090909092</v>
          </cell>
        </row>
      </sheetData>
      <sheetData sheetId="8">
        <row r="18">
          <cell r="E18">
            <v>569778.72727272729</v>
          </cell>
        </row>
      </sheetData>
      <sheetData sheetId="9">
        <row r="20">
          <cell r="F20">
            <v>1751947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"/>
  <sheetViews>
    <sheetView rightToLeft="1" tabSelected="1" workbookViewId="0">
      <selection activeCell="D26" sqref="D26"/>
    </sheetView>
  </sheetViews>
  <sheetFormatPr defaultRowHeight="14.25" x14ac:dyDescent="0.2"/>
  <cols>
    <col min="1" max="1" width="24.375" bestFit="1" customWidth="1"/>
    <col min="2" max="2" width="11" bestFit="1" customWidth="1"/>
    <col min="3" max="3" width="10.875" bestFit="1" customWidth="1"/>
    <col min="4" max="4" width="11.125" bestFit="1" customWidth="1"/>
    <col min="5" max="5" width="11" bestFit="1" customWidth="1"/>
    <col min="6" max="6" width="10.875" bestFit="1" customWidth="1"/>
    <col min="7" max="7" width="11.125" bestFit="1" customWidth="1"/>
    <col min="8" max="8" width="11" bestFit="1" customWidth="1"/>
    <col min="9" max="9" width="10.875" bestFit="1" customWidth="1"/>
    <col min="10" max="10" width="10.125" bestFit="1" customWidth="1"/>
  </cols>
  <sheetData>
    <row r="2" spans="1:10" ht="15" x14ac:dyDescent="0.25">
      <c r="A2" s="1" t="s">
        <v>0</v>
      </c>
      <c r="B2" s="1"/>
      <c r="C2" s="1"/>
      <c r="D2" s="1"/>
      <c r="E2" s="2"/>
    </row>
    <row r="3" spans="1:10" ht="15" thickBot="1" x14ac:dyDescent="0.25"/>
    <row r="4" spans="1:10" ht="16.5" thickTop="1" thickBot="1" x14ac:dyDescent="0.3">
      <c r="A4" s="3" t="s">
        <v>1</v>
      </c>
      <c r="B4" s="4">
        <v>2024</v>
      </c>
      <c r="C4" s="5"/>
      <c r="D4" s="6"/>
      <c r="E4" s="4">
        <v>2023</v>
      </c>
      <c r="F4" s="5"/>
      <c r="G4" s="6"/>
      <c r="H4" s="7" t="s">
        <v>2</v>
      </c>
      <c r="I4" s="8"/>
      <c r="J4" s="9"/>
    </row>
    <row r="5" spans="1:10" ht="15" x14ac:dyDescent="0.25">
      <c r="A5" s="10"/>
      <c r="B5" s="11" t="s">
        <v>3</v>
      </c>
      <c r="C5" s="11" t="s">
        <v>4</v>
      </c>
      <c r="D5" s="12" t="s">
        <v>5</v>
      </c>
      <c r="E5" s="11" t="s">
        <v>3</v>
      </c>
      <c r="F5" s="11" t="s">
        <v>4</v>
      </c>
      <c r="G5" s="12" t="s">
        <v>5</v>
      </c>
      <c r="H5" s="11" t="s">
        <v>3</v>
      </c>
      <c r="I5" s="11" t="s">
        <v>4</v>
      </c>
      <c r="J5" s="12" t="s">
        <v>5</v>
      </c>
    </row>
    <row r="6" spans="1:10" ht="15" x14ac:dyDescent="0.25">
      <c r="A6" s="13" t="s">
        <v>6</v>
      </c>
      <c r="B6" s="14">
        <v>5600000</v>
      </c>
      <c r="C6" s="14">
        <v>5000000</v>
      </c>
      <c r="D6" s="15">
        <f>+B6-C6</f>
        <v>600000</v>
      </c>
      <c r="E6" s="14">
        <f>+[1]קאנטרי!D13</f>
        <v>5525989</v>
      </c>
      <c r="F6" s="14">
        <f>+[1]קאנטרי!D30</f>
        <v>5614287.6727272738</v>
      </c>
      <c r="G6" s="15">
        <f>+E6-F6</f>
        <v>-88298.672727273777</v>
      </c>
      <c r="H6" s="14">
        <f>+B6-E6</f>
        <v>74011</v>
      </c>
      <c r="I6" s="14">
        <f>+C6-F6</f>
        <v>-614287.67272727378</v>
      </c>
      <c r="J6" s="15">
        <f>+H6-I6</f>
        <v>688298.67272727378</v>
      </c>
    </row>
    <row r="7" spans="1:10" ht="15" x14ac:dyDescent="0.25">
      <c r="A7" s="13" t="s">
        <v>7</v>
      </c>
      <c r="B7" s="15">
        <v>650000</v>
      </c>
      <c r="C7" s="15">
        <v>550000</v>
      </c>
      <c r="D7" s="15">
        <f t="shared" ref="D7:D15" si="0">+B7-C7</f>
        <v>100000</v>
      </c>
      <c r="E7" s="15">
        <f>+[1]מזנונים!D16</f>
        <v>649607.6</v>
      </c>
      <c r="F7" s="15">
        <f>+[1]מזנונים!D29</f>
        <v>551242.18181818188</v>
      </c>
      <c r="G7" s="15">
        <f t="shared" ref="G7:G15" si="1">+E7-F7</f>
        <v>98365.418181818095</v>
      </c>
      <c r="H7" s="14">
        <f t="shared" ref="H7:I16" si="2">+B7-E7</f>
        <v>392.40000000002328</v>
      </c>
      <c r="I7" s="14">
        <f t="shared" si="2"/>
        <v>-1242.1818181818817</v>
      </c>
      <c r="J7" s="15">
        <f t="shared" ref="J7:J15" si="3">+H7-I7</f>
        <v>1634.581818181905</v>
      </c>
    </row>
    <row r="8" spans="1:10" ht="15" x14ac:dyDescent="0.25">
      <c r="A8" s="13" t="s">
        <v>8</v>
      </c>
      <c r="B8" s="15">
        <v>490000</v>
      </c>
      <c r="C8" s="15">
        <v>30000</v>
      </c>
      <c r="D8" s="15">
        <f t="shared" si="0"/>
        <v>460000</v>
      </c>
      <c r="E8" s="15">
        <f>+[1]חדשנות!D7</f>
        <v>494100</v>
      </c>
      <c r="F8" s="15">
        <f>+[1]חדשנות!D15</f>
        <v>28530</v>
      </c>
      <c r="G8" s="15">
        <f t="shared" si="1"/>
        <v>465570</v>
      </c>
      <c r="H8" s="14">
        <f t="shared" si="2"/>
        <v>-4100</v>
      </c>
      <c r="I8" s="14">
        <f t="shared" si="2"/>
        <v>1470</v>
      </c>
      <c r="J8" s="15">
        <f t="shared" si="3"/>
        <v>-5570</v>
      </c>
    </row>
    <row r="9" spans="1:10" ht="15" x14ac:dyDescent="0.25">
      <c r="A9" s="13" t="s">
        <v>9</v>
      </c>
      <c r="B9" s="15">
        <v>1650000</v>
      </c>
      <c r="C9" s="15">
        <v>400000</v>
      </c>
      <c r="D9" s="15">
        <f t="shared" si="0"/>
        <v>1250000</v>
      </c>
      <c r="E9" s="15">
        <f>+[1]שכירויות!E10</f>
        <v>1611444.7272727271</v>
      </c>
      <c r="F9" s="15">
        <f>+[1]שכירויות!E19</f>
        <v>367186.10909090907</v>
      </c>
      <c r="G9" s="15">
        <f t="shared" si="1"/>
        <v>1244258.6181818179</v>
      </c>
      <c r="H9" s="14">
        <f t="shared" si="2"/>
        <v>38555.272727272939</v>
      </c>
      <c r="I9" s="14">
        <f t="shared" si="2"/>
        <v>32813.890909090929</v>
      </c>
      <c r="J9" s="15">
        <f t="shared" si="3"/>
        <v>5741.3818181820097</v>
      </c>
    </row>
    <row r="10" spans="1:10" ht="15" x14ac:dyDescent="0.25">
      <c r="A10" s="13" t="s">
        <v>10</v>
      </c>
      <c r="B10" s="15">
        <v>200000</v>
      </c>
      <c r="C10" s="15">
        <v>500000</v>
      </c>
      <c r="D10" s="15">
        <f t="shared" si="0"/>
        <v>-300000</v>
      </c>
      <c r="E10" s="15">
        <f>+[1]שוק!E8</f>
        <v>193158.54545454544</v>
      </c>
      <c r="F10" s="15">
        <f>+[1]שוק!E17</f>
        <v>496735.19999999995</v>
      </c>
      <c r="G10" s="15">
        <f t="shared" si="1"/>
        <v>-303576.65454545454</v>
      </c>
      <c r="H10" s="14">
        <f t="shared" si="2"/>
        <v>6841.4545454545587</v>
      </c>
      <c r="I10" s="14">
        <f t="shared" si="2"/>
        <v>3264.8000000000466</v>
      </c>
      <c r="J10" s="15">
        <f t="shared" si="3"/>
        <v>3576.6545454545121</v>
      </c>
    </row>
    <row r="11" spans="1:10" ht="15" x14ac:dyDescent="0.25">
      <c r="A11" s="13" t="s">
        <v>11</v>
      </c>
      <c r="B11" s="15">
        <v>3500000</v>
      </c>
      <c r="C11" s="15">
        <v>1500000</v>
      </c>
      <c r="D11" s="15">
        <f t="shared" si="0"/>
        <v>2000000</v>
      </c>
      <c r="E11" s="15">
        <f>+'[1]ניהול פרוייקטים'!F14</f>
        <v>3550959.0909090908</v>
      </c>
      <c r="F11" s="15">
        <f>+'[1]ניהול פרוייקטים'!F23</f>
        <v>1298631.9090909092</v>
      </c>
      <c r="G11" s="15">
        <f t="shared" si="1"/>
        <v>2252327.1818181816</v>
      </c>
      <c r="H11" s="14">
        <f t="shared" si="2"/>
        <v>-50959.090909090824</v>
      </c>
      <c r="I11" s="14">
        <f t="shared" si="2"/>
        <v>201368.09090909082</v>
      </c>
      <c r="J11" s="15">
        <f t="shared" si="3"/>
        <v>-252327.18181818165</v>
      </c>
    </row>
    <row r="12" spans="1:10" ht="15" x14ac:dyDescent="0.25">
      <c r="A12" s="13" t="s">
        <v>12</v>
      </c>
      <c r="B12" s="15">
        <v>0</v>
      </c>
      <c r="C12" s="15">
        <v>80000</v>
      </c>
      <c r="D12" s="15">
        <f t="shared" si="0"/>
        <v>-80000</v>
      </c>
      <c r="E12" s="15">
        <v>0</v>
      </c>
      <c r="F12" s="15">
        <f>+[1]פארק!E18</f>
        <v>569778.72727272729</v>
      </c>
      <c r="G12" s="15">
        <f t="shared" si="1"/>
        <v>-569778.72727272729</v>
      </c>
      <c r="H12" s="14">
        <f t="shared" si="2"/>
        <v>0</v>
      </c>
      <c r="I12" s="14">
        <f t="shared" si="2"/>
        <v>-489778.72727272729</v>
      </c>
      <c r="J12" s="15">
        <f t="shared" si="3"/>
        <v>489778.72727272729</v>
      </c>
    </row>
    <row r="13" spans="1:10" ht="15" x14ac:dyDescent="0.25">
      <c r="A13" s="13" t="s">
        <v>13</v>
      </c>
      <c r="B13" s="15"/>
      <c r="C13" s="15">
        <v>200000</v>
      </c>
      <c r="D13" s="15">
        <f t="shared" si="0"/>
        <v>-200000</v>
      </c>
      <c r="E13" s="15"/>
      <c r="F13" s="15">
        <f>187000*1.2</f>
        <v>224400</v>
      </c>
      <c r="G13" s="15">
        <f t="shared" si="1"/>
        <v>-224400</v>
      </c>
      <c r="H13" s="14">
        <f t="shared" si="2"/>
        <v>0</v>
      </c>
      <c r="I13" s="14">
        <f t="shared" si="2"/>
        <v>-24400</v>
      </c>
      <c r="J13" s="15">
        <f t="shared" si="3"/>
        <v>24400</v>
      </c>
    </row>
    <row r="14" spans="1:10" ht="15" x14ac:dyDescent="0.25">
      <c r="A14" s="13" t="s">
        <v>14</v>
      </c>
      <c r="B14" s="15">
        <v>140000</v>
      </c>
      <c r="C14" s="15">
        <v>120000</v>
      </c>
      <c r="D14" s="15">
        <f t="shared" si="0"/>
        <v>20000</v>
      </c>
      <c r="E14" s="15">
        <f>+'[1]הנדסה ותפעול'!F11</f>
        <v>139198.20000000001</v>
      </c>
      <c r="F14" s="15">
        <f>+'[1]הנדסה ותפעול'!F18</f>
        <v>119494.8</v>
      </c>
      <c r="G14" s="15">
        <f t="shared" si="1"/>
        <v>19703.400000000009</v>
      </c>
      <c r="H14" s="14">
        <f t="shared" si="2"/>
        <v>801.79999999998836</v>
      </c>
      <c r="I14" s="14">
        <f t="shared" si="2"/>
        <v>505.19999999999709</v>
      </c>
      <c r="J14" s="15">
        <f t="shared" si="3"/>
        <v>296.59999999999127</v>
      </c>
    </row>
    <row r="15" spans="1:10" ht="15" x14ac:dyDescent="0.25">
      <c r="A15" s="13" t="s">
        <v>15</v>
      </c>
      <c r="B15" s="15"/>
      <c r="C15" s="15">
        <v>1700000</v>
      </c>
      <c r="D15" s="15">
        <f t="shared" si="0"/>
        <v>-1700000</v>
      </c>
      <c r="E15" s="15"/>
      <c r="F15" s="15">
        <f>+[1]הנהלה!F20</f>
        <v>1751947</v>
      </c>
      <c r="G15" s="15">
        <f t="shared" si="1"/>
        <v>-1751947</v>
      </c>
      <c r="H15" s="14">
        <f t="shared" si="2"/>
        <v>0</v>
      </c>
      <c r="I15" s="14">
        <f t="shared" si="2"/>
        <v>-51947</v>
      </c>
      <c r="J15" s="15">
        <f t="shared" si="3"/>
        <v>51947</v>
      </c>
    </row>
    <row r="16" spans="1:10" ht="15" x14ac:dyDescent="0.25">
      <c r="A16" s="16"/>
      <c r="B16" s="17"/>
      <c r="C16" s="17"/>
      <c r="D16" s="17"/>
      <c r="E16" s="17"/>
      <c r="F16" s="17"/>
      <c r="G16" s="17"/>
      <c r="H16" s="18"/>
      <c r="I16" s="18"/>
      <c r="J16" s="17"/>
    </row>
    <row r="17" spans="1:10" ht="15" x14ac:dyDescent="0.25">
      <c r="A17" s="19" t="s">
        <v>16</v>
      </c>
      <c r="B17" s="20">
        <f>SUM(B6:B16)</f>
        <v>12230000</v>
      </c>
      <c r="C17" s="20">
        <f t="shared" ref="C17:J17" si="4">SUM(C6:C16)</f>
        <v>10080000</v>
      </c>
      <c r="D17" s="20">
        <f t="shared" si="4"/>
        <v>2150000</v>
      </c>
      <c r="E17" s="20">
        <f t="shared" si="4"/>
        <v>12164457.16363636</v>
      </c>
      <c r="F17" s="20">
        <f t="shared" si="4"/>
        <v>11022233.600000001</v>
      </c>
      <c r="G17" s="20">
        <f t="shared" si="4"/>
        <v>1142223.5636363621</v>
      </c>
      <c r="H17" s="20">
        <f t="shared" si="4"/>
        <v>65542.836363636685</v>
      </c>
      <c r="I17" s="20">
        <f t="shared" si="4"/>
        <v>-942233.60000000126</v>
      </c>
      <c r="J17" s="20">
        <f t="shared" si="4"/>
        <v>1007776.4363636378</v>
      </c>
    </row>
  </sheetData>
  <mergeCells count="5">
    <mergeCell ref="A2:D2"/>
    <mergeCell ref="A4:A5"/>
    <mergeCell ref="B4:D4"/>
    <mergeCell ref="E4:G4"/>
    <mergeCell ref="H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נתנאל כהן</dc:creator>
  <cp:lastModifiedBy>נתנאל כהן</cp:lastModifiedBy>
  <dcterms:created xsi:type="dcterms:W3CDTF">2023-12-05T10:34:55Z</dcterms:created>
  <dcterms:modified xsi:type="dcterms:W3CDTF">2023-12-05T10:36:13Z</dcterms:modified>
</cp:coreProperties>
</file>